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eds" sheetId="1" r:id="rId1"/>
    <sheet name="Qtys for Groups" sheetId="2" r:id="rId2"/>
  </sheets>
  <definedNames/>
  <calcPr fullCalcOnLoad="1"/>
</workbook>
</file>

<file path=xl/sharedStrings.xml><?xml version="1.0" encoding="utf-8"?>
<sst xmlns="http://schemas.openxmlformats.org/spreadsheetml/2006/main" count="192" uniqueCount="71">
  <si>
    <t>Dosage &amp; Inventory</t>
  </si>
  <si>
    <t>Amazon</t>
  </si>
  <si>
    <t>Cost per</t>
  </si>
  <si>
    <t>Cost to</t>
  </si>
  <si>
    <t>Cost Per</t>
  </si>
  <si>
    <t># Caps Per</t>
  </si>
  <si>
    <t xml:space="preserve">  # of</t>
  </si>
  <si>
    <t>For Covid Treatment</t>
  </si>
  <si>
    <t>Link</t>
  </si>
  <si>
    <t>Botttle</t>
  </si>
  <si>
    <t>Inventory</t>
  </si>
  <si>
    <t>Cap.</t>
  </si>
  <si>
    <t>Patient</t>
  </si>
  <si>
    <t>Adult Patient</t>
  </si>
  <si>
    <t>Patients</t>
  </si>
  <si>
    <r>
      <rPr>
        <b/>
        <u val="single"/>
        <sz val="12"/>
        <rFont val="Arial"/>
        <family val="2"/>
      </rPr>
      <t xml:space="preserve">(Hcql </t>
    </r>
    <r>
      <rPr>
        <b/>
        <u val="single"/>
        <sz val="12"/>
        <color indexed="10"/>
        <rFont val="Arial"/>
        <family val="2"/>
      </rPr>
      <t>or</t>
    </r>
    <r>
      <rPr>
        <b/>
        <u val="single"/>
        <sz val="12"/>
        <rFont val="Arial"/>
        <family val="2"/>
      </rPr>
      <t xml:space="preserve"> Ivermectin)</t>
    </r>
  </si>
  <si>
    <t>HCQL</t>
  </si>
  <si>
    <t>Ivermectin</t>
  </si>
  <si>
    <t>Protocal</t>
  </si>
  <si>
    <t>Quercetin</t>
  </si>
  <si>
    <r>
      <rPr>
        <sz val="10"/>
        <rFont val="Arial"/>
        <family val="2"/>
      </rPr>
      <t xml:space="preserve">250-500 mg   </t>
    </r>
    <r>
      <rPr>
        <b/>
        <sz val="10"/>
        <rFont val="Arial"/>
        <family val="2"/>
      </rPr>
      <t>(Hydrochloriquine</t>
    </r>
    <r>
      <rPr>
        <sz val="10"/>
        <rFont val="Arial"/>
        <family val="2"/>
      </rPr>
      <t>)</t>
    </r>
  </si>
  <si>
    <t>Yes</t>
  </si>
  <si>
    <t>-</t>
  </si>
  <si>
    <t>$46 for 200</t>
  </si>
  <si>
    <t>12 mg</t>
  </si>
  <si>
    <t>$20 for 20</t>
  </si>
  <si>
    <t>Vitamin C</t>
  </si>
  <si>
    <t>1,000 mg every 3-4 hours until diarrhea;        Then cut back to  every 8 hrs thereafter.</t>
  </si>
  <si>
    <t>C-1000</t>
  </si>
  <si>
    <t>$17 for 250</t>
  </si>
  <si>
    <t>Vitamin D3</t>
  </si>
  <si>
    <t>50,000 IU for 3 days;                                Then down to 10,000IU daily</t>
  </si>
  <si>
    <t>Zinc</t>
  </si>
  <si>
    <t>75 – 100 mg daily</t>
  </si>
  <si>
    <t>$20 for 120</t>
  </si>
  <si>
    <t xml:space="preserve">Famotidine </t>
  </si>
  <si>
    <t>20 mg daily</t>
  </si>
  <si>
    <t>Famotidine</t>
  </si>
  <si>
    <t>$7 for 100</t>
  </si>
  <si>
    <t>Melatonin</t>
  </si>
  <si>
    <t>10 mg every 3-4 hours.</t>
  </si>
  <si>
    <t>$14 for 360</t>
  </si>
  <si>
    <t>Aspirin</t>
  </si>
  <si>
    <t>81 mg per day</t>
  </si>
  <si>
    <t>Aspirin - 81 mg</t>
  </si>
  <si>
    <t>$8 for 300</t>
  </si>
  <si>
    <t xml:space="preserve"> ---------------</t>
  </si>
  <si>
    <t>Cost per Patient (5 days):</t>
  </si>
  <si>
    <t>Note I:</t>
  </si>
  <si>
    <t>Prepared by Jim Costa on 11/1/21</t>
  </si>
  <si>
    <t>costa4670@gmail.com</t>
  </si>
  <si>
    <t>I have no medical background.</t>
  </si>
  <si>
    <t xml:space="preserve">This OTC medical protocal for Covid was prepared by a several doctors and published online. </t>
  </si>
  <si>
    <t>This worksheet was approved by a relative that is a Pharmacist.</t>
  </si>
  <si>
    <t>Note II:</t>
  </si>
  <si>
    <t>We would all prefer Ivermectin but it may take time and money to obtain.</t>
  </si>
  <si>
    <t>Therefore I recommend the Quercetin method.</t>
  </si>
  <si>
    <t>I understand there are online doctors writing prescriptions for Ivermectin but I assume it is for one patient only.</t>
  </si>
  <si>
    <t>Note III</t>
  </si>
  <si>
    <r>
      <rPr>
        <sz val="10"/>
        <rFont val="Arial"/>
        <family val="2"/>
      </rPr>
      <t xml:space="preserve">Notice </t>
    </r>
    <r>
      <rPr>
        <u val="single"/>
        <sz val="10"/>
        <rFont val="Arial"/>
        <family val="2"/>
      </rPr>
      <t># of Patients</t>
    </r>
    <r>
      <rPr>
        <sz val="10"/>
        <rFont val="Arial"/>
        <family val="2"/>
      </rPr>
      <t xml:space="preserve"> available.</t>
    </r>
  </si>
  <si>
    <t>You can get about a dozen treatments if you order $18 more Melatonin.</t>
  </si>
  <si>
    <t>Note IV</t>
  </si>
  <si>
    <t>There are no short life or storage problems.</t>
  </si>
  <si>
    <t>50 Empty Pill Bottles - $11</t>
  </si>
  <si>
    <t>Bottles</t>
  </si>
  <si>
    <t>Qty To</t>
  </si>
  <si>
    <t>Increased</t>
  </si>
  <si>
    <t>To</t>
  </si>
  <si>
    <t>Group</t>
  </si>
  <si>
    <t>Order</t>
  </si>
  <si>
    <t>Size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</si>
</sst>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$-409]#,##0.00;[RED]\-[$$-409]#,##0.00"/>
    <numFmt numFmtId="166" formatCode="0.00"/>
  </numFmts>
  <fonts count="9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b/>
      <u val="single"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 horizontal="center"/>
    </xf>
    <xf numFmtId="164" fontId="4" fillId="0" borderId="0" xfId="0" applyFont="1" applyAlignment="1">
      <alignment horizontal="center"/>
    </xf>
    <xf numFmtId="164" fontId="3" fillId="0" borderId="0" xfId="0" applyFont="1" applyAlignment="1">
      <alignment/>
    </xf>
    <xf numFmtId="164" fontId="6" fillId="0" borderId="0" xfId="0" applyFont="1" applyAlignment="1">
      <alignment horizontal="center"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7" fillId="0" borderId="0" xfId="0" applyFont="1" applyAlignment="1">
      <alignment/>
    </xf>
    <xf numFmtId="165" fontId="0" fillId="0" borderId="0" xfId="0" applyNumberFormat="1" applyAlignment="1">
      <alignment/>
    </xf>
    <xf numFmtId="164" fontId="2" fillId="0" borderId="0" xfId="0" applyFont="1" applyAlignment="1">
      <alignment/>
    </xf>
    <xf numFmtId="166" fontId="0" fillId="0" borderId="0" xfId="0" applyNumberFormat="1" applyAlignment="1">
      <alignment/>
    </xf>
    <xf numFmtId="164" fontId="0" fillId="0" borderId="0" xfId="0" applyFont="1" applyAlignment="1">
      <alignment vertical="top"/>
    </xf>
    <xf numFmtId="164" fontId="0" fillId="0" borderId="0" xfId="0" applyFont="1" applyAlignment="1">
      <alignment wrapText="1"/>
    </xf>
    <xf numFmtId="164" fontId="0" fillId="0" borderId="0" xfId="0" applyFont="1" applyAlignment="1">
      <alignment horizontal="right"/>
    </xf>
    <xf numFmtId="165" fontId="3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4" fontId="8" fillId="0" borderId="0" xfId="0" applyFont="1" applyAlignment="1">
      <alignment/>
    </xf>
    <xf numFmtId="164" fontId="2" fillId="0" borderId="0" xfId="0" applyFont="1" applyAlignment="1">
      <alignment vertical="top"/>
    </xf>
    <xf numFmtId="164" fontId="0" fillId="2" borderId="0" xfId="0" applyFill="1" applyAlignment="1">
      <alignment horizontal="center"/>
    </xf>
    <xf numFmtId="164" fontId="1" fillId="2" borderId="0" xfId="0" applyFont="1" applyFill="1" applyAlignment="1">
      <alignment horizontal="center"/>
    </xf>
    <xf numFmtId="164" fontId="1" fillId="3" borderId="0" xfId="0" applyFont="1" applyFill="1" applyAlignment="1">
      <alignment horizontal="center"/>
    </xf>
    <xf numFmtId="164" fontId="4" fillId="2" borderId="0" xfId="0" applyFont="1" applyFill="1" applyAlignment="1">
      <alignment horizontal="center"/>
    </xf>
    <xf numFmtId="164" fontId="4" fillId="3" borderId="0" xfId="0" applyFont="1" applyFill="1" applyAlignment="1">
      <alignment horizontal="center"/>
    </xf>
    <xf numFmtId="164" fontId="0" fillId="3" borderId="0" xfId="0" applyFill="1" applyAlignment="1">
      <alignment horizontal="center"/>
    </xf>
    <xf numFmtId="164" fontId="0" fillId="2" borderId="0" xfId="0" applyFill="1" applyAlignment="1" applyProtection="1">
      <alignment horizontal="center"/>
      <protection locked="0"/>
    </xf>
    <xf numFmtId="164" fontId="0" fillId="2" borderId="0" xfId="0" applyFont="1" applyFill="1" applyAlignment="1" applyProtection="1">
      <alignment horizontal="center" wrapText="1"/>
      <protection locked="0"/>
    </xf>
    <xf numFmtId="164" fontId="0" fillId="3" borderId="0" xfId="0" applyFont="1" applyFill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E181E"/>
      <rgbColor rgb="0000FF00"/>
      <rgbColor rgb="000000FF"/>
      <rgbColor rgb="00FFF2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EFD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amazon.com/Jarrow-Formulas-Quercetin-Cardiovascular-Capsules/dp/B0013OULOC/ref=sr_1_5?dchild=1&amp;keywords=Jarrow%2BFormulas%2BQuercetin%2C%2Bfor%2BCardiovascular%2BSupport%2C%2B500mg%2C%2B200%2BCapsules&amp;qid=1635864493&amp;qsid=137-2877262-6560033&amp;rd" TargetMode="External" /><Relationship Id="rId2" Type="http://schemas.openxmlformats.org/officeDocument/2006/relationships/hyperlink" Target="https://www.amazon.com/NOW-Vitamin-C-1000-250-Capsules/dp/B0013OUNK4/ref=sr_1_3?dchild=1&amp;keywords=Now%2BBrand%2BC-1000%2C%2B2500%2Bcapsules&amp;qid=1633814471&amp;rdc=1&amp;sr=8-3&amp;th=1" TargetMode="External" /><Relationship Id="rId3" Type="http://schemas.openxmlformats.org/officeDocument/2006/relationships/hyperlink" Target="https://www.amazon.com/Country-Life-Vitamin-Non-fish-Softgels/dp/B005C65BWE/ref=sr_1_1?crid=2F1VETNFSUYYX&amp;dchild=1&amp;keywords=vitamin%2Bd3%2B10%2B%2C%2B000%2Biu%2Bcountry%2Blife%2B200%2Bsoftgels&amp;qid=1635864867&amp;qsid=137-2877262-6560033&amp;sprefix=now%2Bbrand%2B" TargetMode="External" /><Relationship Id="rId4" Type="http://schemas.openxmlformats.org/officeDocument/2006/relationships/hyperlink" Target="https://www.amazon.com/Vitamin-Supplements-Immune-Support-Picolinate/dp/B086YNRS94/ref=sr_1_5?dchild=1&amp;keywords=Dakota+Brand+Zinc+50+mg&amp;qid=1633814649&amp;sr=8-5" TargetMode="External" /><Relationship Id="rId5" Type="http://schemas.openxmlformats.org/officeDocument/2006/relationships/hyperlink" Target="https://www.amazon.com/dp/B07FHCYFSW?psc=1&amp;ref=ppx_yo2_dt_b_product_details" TargetMode="External" /><Relationship Id="rId6" Type="http://schemas.openxmlformats.org/officeDocument/2006/relationships/hyperlink" Target="https://www.amazon.com/Bronson-Melatonin-Dissolve-Flavored-Tablets/dp/B08JZH4HJ5/ref=sr_1_3_sspa?crid=T61OMBNE0A4W&amp;dchild=1&amp;keywords=melatonin+12mg&amp;qid=1635956297&amp;s=hpc&amp;sprefix=melatonin+12mgl%2Chpc%2C784&amp;sr=1-3-spons&amp;psc=1&amp;spLa=ZW5jcnlwdGVkUXVhbGlmaWVyPU" TargetMode="External" /><Relationship Id="rId7" Type="http://schemas.openxmlformats.org/officeDocument/2006/relationships/hyperlink" Target="https://www.amazon.com/HealthA2Z-Aspirin-Strength-Compared-Ingredient/dp/B07BC6K61Z/ref=sr_1_2_sspa?crid=2KPBRZ98C6VS9&amp;dchild=1&amp;keywords=aspirin&amp;qid=1635865654&amp;sprefix=%2Caps%2C2975&amp;sr=8-2-spons&amp;psc=1&amp;spLa=ZW5jcnlwdGVkUXVhbGlmaWVyPUEzVjFJNEgyWVVLQTVaJmVuY" TargetMode="External" /><Relationship Id="rId8" Type="http://schemas.openxmlformats.org/officeDocument/2006/relationships/hyperlink" Target="mailto:costa4670@gmail.com" TargetMode="External" /><Relationship Id="rId9" Type="http://schemas.openxmlformats.org/officeDocument/2006/relationships/hyperlink" Target="https://www.amazon.com/Prescription-Bottles-50-Pack-Pharmacy-Hospital/dp/B07DFH5V3R/ref=sr_1_5?crid=QJZ5S9G7S7K7&amp;dchild=1&amp;keywords=empty+pill+bottles&amp;qid=1635944918&amp;qsid=137-2877262-6560033&amp;sprefix=empty+pill+bottl%2Caps%2C770&amp;sr=8-5&amp;sres=B07DFH5V3R%2CB07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amazon.com/Jarrow-Formulas-Quercetin-Cardiovascular-Capsules/dp/B0013OULOC/ref=sr_1_5?dchild=1&amp;keywords=Jarrow%2BFormulas%2BQuercetin%2C%2Bfor%2BCardiovascular%2BSupport%2C%2B500mg%2C%2B200%2BCapsules&amp;qid=1635864493&amp;qsid=137-2877262-6560033&amp;rd" TargetMode="External" /><Relationship Id="rId2" Type="http://schemas.openxmlformats.org/officeDocument/2006/relationships/hyperlink" Target="https://www.amazon.com/NOW-Vitamin-C-1000-250-Capsules/dp/B0013OUNK4/ref=sr_1_3?dchild=1&amp;keywords=Now%2BBrand%2BC-1000%2C%2B2500%2Bcapsules&amp;qid=1633814471&amp;rdc=1&amp;sr=8-3&amp;th=1" TargetMode="External" /><Relationship Id="rId3" Type="http://schemas.openxmlformats.org/officeDocument/2006/relationships/hyperlink" Target="https://www.amazon.com/Country-Life-Vitamin-Non-fish-Softgels/dp/B005C65BWE/ref=sr_1_1?crid=2F1VETNFSUYYX&amp;dchild=1&amp;keywords=vitamin%2Bd3%2B10%2B%2C%2B000%2Biu%2Bcountry%2Blife%2B200%2Bsoftgels&amp;qid=1635864867&amp;qsid=137-2877262-6560033&amp;sprefix=now%2Bbrand%2B" TargetMode="External" /><Relationship Id="rId4" Type="http://schemas.openxmlformats.org/officeDocument/2006/relationships/hyperlink" Target="https://www.amazon.com/Vitamin-Supplements-Immune-Support-Picolinate/dp/B086YNRS94/ref=sr_1_5?dchild=1&amp;keywords=Dakota+Brand+Zinc+50+mg&amp;qid=1633814649&amp;sr=8-5" TargetMode="External" /><Relationship Id="rId5" Type="http://schemas.openxmlformats.org/officeDocument/2006/relationships/hyperlink" Target="https://www.amazon.com/dp/B07FHCYFSW?psc=1&amp;ref=ppx_yo2_dt_b_product_details" TargetMode="External" /><Relationship Id="rId6" Type="http://schemas.openxmlformats.org/officeDocument/2006/relationships/hyperlink" Target="https://www.amazon.com/Bronson-Melatonin-Dissolve-Flavored-Tablets/dp/B08JZH4HJ5/ref=sr_1_3_sspa?crid=T61OMBNE0A4W&amp;dchild=1&amp;keywords=melatonin+12mg&amp;qid=1635956297&amp;s=hpc&amp;sprefix=melatonin+12mgl%2Chpc%2C784&amp;sr=1-3-spons&amp;psc=1&amp;spLa=ZW5jcnlwdGVkUXVhbGlmaWVyPU" TargetMode="External" /><Relationship Id="rId7" Type="http://schemas.openxmlformats.org/officeDocument/2006/relationships/hyperlink" Target="https://www.amazon.com/HealthA2Z-Aspirin-Strength-Compared-Ingredient/dp/B07BC6K61Z/ref=sr_1_2_sspa?crid=2KPBRZ98C6VS9&amp;dchild=1&amp;keywords=aspirin&amp;qid=1635865654&amp;sprefix=%2Caps%2C2975&amp;sr=8-2-spons&amp;psc=1&amp;spLa=ZW5jcnlwdGVkUXVhbGlmaWVyPUEzVjFJNEgyWVVLQTVaJmVuY" TargetMode="External" /><Relationship Id="rId8" Type="http://schemas.openxmlformats.org/officeDocument/2006/relationships/hyperlink" Target="mailto:costa4670@gmail.com" TargetMode="External" /><Relationship Id="rId9" Type="http://schemas.openxmlformats.org/officeDocument/2006/relationships/hyperlink" Target="https://www.amazon.com/Prescription-Bottles-50-Pack-Pharmacy-Hospital/dp/B07DFH5V3R/ref=sr_1_5?crid=QJZ5S9G7S7K7&amp;dchild=1&amp;keywords=empty+pill+bottles&amp;qid=1635944918&amp;qsid=137-2877262-6560033&amp;sprefix=empty+pill+bottl%2Caps%2C770&amp;sr=8-5&amp;sres=B07DFH5V3R%2CB07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40"/>
  <sheetViews>
    <sheetView tabSelected="1" workbookViewId="0" topLeftCell="A1">
      <selection activeCell="C14" sqref="C14"/>
    </sheetView>
  </sheetViews>
  <sheetFormatPr defaultColWidth="10.28125" defaultRowHeight="12.75"/>
  <cols>
    <col min="1" max="1" width="3.28125" style="0" customWidth="1"/>
    <col min="2" max="2" width="12.28125" style="0" customWidth="1"/>
    <col min="3" max="3" width="37.8515625" style="0" customWidth="1"/>
    <col min="4" max="4" width="10.140625" style="0" customWidth="1"/>
    <col min="5" max="5" width="10.7109375" style="0" customWidth="1"/>
    <col min="6" max="6" width="12.7109375" style="0" customWidth="1"/>
    <col min="7" max="7" width="11.421875" style="0" customWidth="1"/>
    <col min="8" max="8" width="8.7109375" style="0" customWidth="1"/>
    <col min="9" max="9" width="2.28125" style="0" customWidth="1"/>
    <col min="10" max="10" width="11.421875" style="0" customWidth="1"/>
    <col min="11" max="11" width="11.28125" style="0" customWidth="1"/>
    <col min="12" max="13" width="11.421875" style="0" customWidth="1"/>
    <col min="14" max="14" width="1.8515625" style="0" customWidth="1"/>
    <col min="15" max="15" width="7.8515625" style="0" customWidth="1"/>
    <col min="16" max="16384" width="11.421875" style="0" customWidth="1"/>
  </cols>
  <sheetData>
    <row r="1" spans="3:15" ht="15">
      <c r="C1" s="1" t="s">
        <v>0</v>
      </c>
      <c r="F1" s="2" t="s">
        <v>1</v>
      </c>
      <c r="G1" s="2" t="s">
        <v>2</v>
      </c>
      <c r="H1" s="2" t="s">
        <v>3</v>
      </c>
      <c r="J1" s="2" t="s">
        <v>4</v>
      </c>
      <c r="K1" s="2" t="s">
        <v>5</v>
      </c>
      <c r="L1" s="2" t="s">
        <v>2</v>
      </c>
      <c r="M1" s="2" t="s">
        <v>2</v>
      </c>
      <c r="O1" s="3" t="s">
        <v>6</v>
      </c>
    </row>
    <row r="2" spans="3:15" ht="15">
      <c r="C2" s="4" t="s">
        <v>7</v>
      </c>
      <c r="F2" s="3" t="s">
        <v>8</v>
      </c>
      <c r="G2" s="3" t="s">
        <v>9</v>
      </c>
      <c r="H2" s="3" t="s">
        <v>10</v>
      </c>
      <c r="J2" s="3" t="s">
        <v>11</v>
      </c>
      <c r="K2" s="3" t="s">
        <v>12</v>
      </c>
      <c r="L2" s="2" t="s">
        <v>12</v>
      </c>
      <c r="M2" s="2" t="s">
        <v>13</v>
      </c>
      <c r="O2" s="5" t="s">
        <v>14</v>
      </c>
    </row>
    <row r="3" spans="3:13" ht="15.75">
      <c r="C3" s="4" t="s">
        <v>15</v>
      </c>
      <c r="L3" s="3" t="s">
        <v>16</v>
      </c>
      <c r="M3" s="3" t="s">
        <v>17</v>
      </c>
    </row>
    <row r="4" spans="4:5" ht="12.75">
      <c r="D4" s="2" t="s">
        <v>16</v>
      </c>
      <c r="E4" s="2" t="s">
        <v>17</v>
      </c>
    </row>
    <row r="5" spans="4:5" ht="12.75">
      <c r="D5" s="3" t="s">
        <v>18</v>
      </c>
      <c r="E5" s="3" t="s">
        <v>18</v>
      </c>
    </row>
    <row r="6" spans="4:5" ht="12.75">
      <c r="D6" s="6"/>
      <c r="E6" s="6"/>
    </row>
    <row r="7" spans="2:15" ht="12.75">
      <c r="B7" s="7" t="s">
        <v>19</v>
      </c>
      <c r="C7" t="s">
        <v>20</v>
      </c>
      <c r="D7" s="8" t="s">
        <v>21</v>
      </c>
      <c r="E7" s="8" t="s">
        <v>22</v>
      </c>
      <c r="F7" s="9" t="s">
        <v>19</v>
      </c>
      <c r="G7" t="s">
        <v>23</v>
      </c>
      <c r="H7" s="10">
        <v>46</v>
      </c>
      <c r="J7">
        <f>46/200</f>
        <v>0.23</v>
      </c>
      <c r="K7">
        <v>5</v>
      </c>
      <c r="L7" s="10">
        <f>K7*J7</f>
        <v>1.1500000000000001</v>
      </c>
      <c r="M7" s="10">
        <v>0</v>
      </c>
      <c r="O7" s="11">
        <f>200/K7</f>
        <v>40</v>
      </c>
    </row>
    <row r="8" spans="2:15" ht="12.75">
      <c r="B8" t="s">
        <v>17</v>
      </c>
      <c r="C8" t="s">
        <v>24</v>
      </c>
      <c r="D8" s="8" t="s">
        <v>22</v>
      </c>
      <c r="E8" s="8" t="s">
        <v>21</v>
      </c>
      <c r="G8" t="s">
        <v>25</v>
      </c>
      <c r="J8" s="12">
        <v>1</v>
      </c>
      <c r="K8">
        <v>15</v>
      </c>
      <c r="L8" s="12">
        <v>0</v>
      </c>
      <c r="M8" s="12">
        <f>K8*J8</f>
        <v>15</v>
      </c>
      <c r="O8" s="11">
        <v>1</v>
      </c>
    </row>
    <row r="9" ht="12.75">
      <c r="O9" s="11"/>
    </row>
    <row r="10" spans="2:15" ht="24.75">
      <c r="B10" s="13" t="s">
        <v>26</v>
      </c>
      <c r="C10" s="14" t="s">
        <v>27</v>
      </c>
      <c r="D10" s="8" t="s">
        <v>21</v>
      </c>
      <c r="E10" s="8" t="s">
        <v>21</v>
      </c>
      <c r="F10" s="9" t="s">
        <v>28</v>
      </c>
      <c r="G10" t="s">
        <v>29</v>
      </c>
      <c r="H10" s="12">
        <v>17</v>
      </c>
      <c r="J10">
        <v>0.07</v>
      </c>
      <c r="K10">
        <v>24</v>
      </c>
      <c r="L10" s="7">
        <f>K10*J10</f>
        <v>1.6800000000000002</v>
      </c>
      <c r="M10">
        <f>L10</f>
        <v>1.6800000000000002</v>
      </c>
      <c r="O10" s="11">
        <v>10</v>
      </c>
    </row>
    <row r="11" spans="2:15" ht="12.75">
      <c r="B11" s="13"/>
      <c r="C11" s="14"/>
      <c r="D11" s="8"/>
      <c r="E11" s="8"/>
      <c r="H11" s="12"/>
      <c r="O11" s="11"/>
    </row>
    <row r="12" spans="2:15" ht="23.25">
      <c r="B12" s="13" t="s">
        <v>30</v>
      </c>
      <c r="C12" s="14" t="s">
        <v>31</v>
      </c>
      <c r="D12" s="8" t="s">
        <v>21</v>
      </c>
      <c r="E12" s="8" t="s">
        <v>21</v>
      </c>
      <c r="F12" s="9" t="s">
        <v>30</v>
      </c>
      <c r="G12" t="s">
        <v>23</v>
      </c>
      <c r="H12" s="12">
        <v>46</v>
      </c>
      <c r="J12">
        <f>46/200</f>
        <v>0.23</v>
      </c>
      <c r="K12">
        <v>12</v>
      </c>
      <c r="L12" s="7">
        <f>K12*J12</f>
        <v>2.7600000000000002</v>
      </c>
      <c r="M12" s="7">
        <f>L12</f>
        <v>2.7600000000000002</v>
      </c>
      <c r="O12" s="11">
        <v>16</v>
      </c>
    </row>
    <row r="13" spans="2:15" ht="12.75">
      <c r="B13" s="13"/>
      <c r="C13" s="14"/>
      <c r="D13" s="8"/>
      <c r="E13" s="8"/>
      <c r="H13" s="12"/>
      <c r="O13" s="11"/>
    </row>
    <row r="14" spans="2:15" ht="14.25">
      <c r="B14" t="s">
        <v>32</v>
      </c>
      <c r="C14" s="14" t="s">
        <v>33</v>
      </c>
      <c r="D14" s="8" t="s">
        <v>21</v>
      </c>
      <c r="E14" s="8" t="s">
        <v>21</v>
      </c>
      <c r="F14" s="9" t="s">
        <v>32</v>
      </c>
      <c r="G14" t="s">
        <v>34</v>
      </c>
      <c r="H14" s="12">
        <v>20</v>
      </c>
      <c r="J14">
        <v>0.17</v>
      </c>
      <c r="K14">
        <v>10</v>
      </c>
      <c r="L14" s="12">
        <f>K14*J14</f>
        <v>1.7000000000000002</v>
      </c>
      <c r="M14" s="12">
        <f>L14</f>
        <v>1.7000000000000002</v>
      </c>
      <c r="O14" s="11">
        <f>120/10</f>
        <v>12</v>
      </c>
    </row>
    <row r="15" spans="3:15" ht="12.75">
      <c r="C15" s="14"/>
      <c r="D15" s="8"/>
      <c r="E15" s="8"/>
      <c r="H15" s="12"/>
      <c r="O15" s="11"/>
    </row>
    <row r="16" spans="2:15" ht="12.75">
      <c r="B16" t="s">
        <v>35</v>
      </c>
      <c r="C16" s="14" t="s">
        <v>36</v>
      </c>
      <c r="D16" s="8" t="s">
        <v>21</v>
      </c>
      <c r="E16" s="8" t="s">
        <v>21</v>
      </c>
      <c r="F16" s="9" t="s">
        <v>37</v>
      </c>
      <c r="G16" t="s">
        <v>38</v>
      </c>
      <c r="H16" s="12">
        <v>7</v>
      </c>
      <c r="J16">
        <f>7/100</f>
        <v>0.07</v>
      </c>
      <c r="K16">
        <v>5</v>
      </c>
      <c r="L16" s="7">
        <f>K16*J16</f>
        <v>0.35000000000000003</v>
      </c>
      <c r="M16" s="7">
        <f>L16</f>
        <v>0.35000000000000003</v>
      </c>
      <c r="O16" s="11">
        <f>100/5</f>
        <v>20</v>
      </c>
    </row>
    <row r="17" spans="3:15" ht="12.75">
      <c r="C17" s="14"/>
      <c r="D17" s="8"/>
      <c r="E17" s="8"/>
      <c r="H17" s="12"/>
      <c r="O17" s="11"/>
    </row>
    <row r="18" spans="2:15" ht="14.25">
      <c r="B18" t="s">
        <v>39</v>
      </c>
      <c r="C18" s="14" t="s">
        <v>40</v>
      </c>
      <c r="D18" s="8" t="s">
        <v>21</v>
      </c>
      <c r="E18" s="8" t="s">
        <v>21</v>
      </c>
      <c r="F18" s="9" t="s">
        <v>39</v>
      </c>
      <c r="G18" t="s">
        <v>41</v>
      </c>
      <c r="H18" s="12">
        <v>14</v>
      </c>
      <c r="J18">
        <v>0.04</v>
      </c>
      <c r="K18">
        <v>40</v>
      </c>
      <c r="L18" s="12">
        <f>K18*J18</f>
        <v>1.6</v>
      </c>
      <c r="M18" s="12">
        <f>L18</f>
        <v>1.6</v>
      </c>
      <c r="O18" s="11">
        <f>360/40</f>
        <v>9</v>
      </c>
    </row>
    <row r="19" spans="3:15" ht="12.75">
      <c r="C19" s="14"/>
      <c r="D19" s="8"/>
      <c r="E19" s="8"/>
      <c r="H19" s="12"/>
      <c r="O19" s="11"/>
    </row>
    <row r="20" spans="2:15" ht="12.75">
      <c r="B20" t="s">
        <v>42</v>
      </c>
      <c r="C20" s="14" t="s">
        <v>43</v>
      </c>
      <c r="D20" s="8" t="s">
        <v>21</v>
      </c>
      <c r="E20" s="8" t="s">
        <v>21</v>
      </c>
      <c r="F20" s="9" t="s">
        <v>44</v>
      </c>
      <c r="G20" t="s">
        <v>45</v>
      </c>
      <c r="H20" s="12">
        <v>8</v>
      </c>
      <c r="J20">
        <v>0.03</v>
      </c>
      <c r="K20">
        <v>5</v>
      </c>
      <c r="L20" s="7">
        <f>K20*J20</f>
        <v>0.15</v>
      </c>
      <c r="M20" s="7">
        <f>L20</f>
        <v>0.15</v>
      </c>
      <c r="O20" s="11">
        <f>300/5</f>
        <v>60</v>
      </c>
    </row>
    <row r="21" spans="3:15" ht="12.75">
      <c r="C21" s="14"/>
      <c r="H21" s="15" t="s">
        <v>46</v>
      </c>
      <c r="O21" s="11"/>
    </row>
    <row r="22" spans="3:8" ht="12.75">
      <c r="C22" s="14"/>
      <c r="H22" s="16">
        <f>SUM(H5:H20)</f>
        <v>158</v>
      </c>
    </row>
    <row r="23" spans="3:13" ht="12.75">
      <c r="C23" s="14"/>
      <c r="H23" s="16"/>
      <c r="L23" s="15" t="s">
        <v>46</v>
      </c>
      <c r="M23" s="15" t="s">
        <v>46</v>
      </c>
    </row>
    <row r="24" spans="3:13" ht="15">
      <c r="C24" s="14"/>
      <c r="H24" s="17"/>
      <c r="I24" s="18" t="s">
        <v>47</v>
      </c>
      <c r="L24" s="17">
        <f>SUM(L7:L23)</f>
        <v>9.39</v>
      </c>
      <c r="M24" s="17">
        <f>SUM(M7:M23)</f>
        <v>23.240000000000002</v>
      </c>
    </row>
    <row r="25" spans="2:4" ht="12.75">
      <c r="B25" s="11" t="s">
        <v>48</v>
      </c>
      <c r="C25" s="14" t="s">
        <v>49</v>
      </c>
      <c r="D25" s="9" t="s">
        <v>50</v>
      </c>
    </row>
    <row r="26" ht="12.75">
      <c r="C26" s="14" t="s">
        <v>51</v>
      </c>
    </row>
    <row r="27" ht="36">
      <c r="C27" s="14" t="s">
        <v>52</v>
      </c>
    </row>
    <row r="28" ht="24">
      <c r="C28" s="14" t="s">
        <v>53</v>
      </c>
    </row>
    <row r="30" spans="2:3" ht="24">
      <c r="B30" s="19" t="s">
        <v>54</v>
      </c>
      <c r="C30" s="14" t="s">
        <v>55</v>
      </c>
    </row>
    <row r="31" ht="12.75">
      <c r="C31" s="7" t="s">
        <v>56</v>
      </c>
    </row>
    <row r="32" ht="12.75">
      <c r="C32" s="7"/>
    </row>
    <row r="33" ht="34.5">
      <c r="C33" s="14" t="s">
        <v>57</v>
      </c>
    </row>
    <row r="35" spans="2:3" ht="12.75">
      <c r="B35" s="11" t="s">
        <v>58</v>
      </c>
      <c r="C35" t="s">
        <v>59</v>
      </c>
    </row>
    <row r="36" ht="23.25">
      <c r="C36" s="14" t="s">
        <v>60</v>
      </c>
    </row>
    <row r="38" spans="2:3" ht="14.25">
      <c r="B38" s="11" t="s">
        <v>61</v>
      </c>
      <c r="C38" s="7" t="s">
        <v>62</v>
      </c>
    </row>
    <row r="40" spans="3:6" ht="14.25">
      <c r="C40" t="s">
        <v>63</v>
      </c>
      <c r="F40" s="9" t="s">
        <v>64</v>
      </c>
    </row>
  </sheetData>
  <sheetProtection sheet="1"/>
  <hyperlinks>
    <hyperlink ref="F7" r:id="rId1" display="Quercetin"/>
    <hyperlink ref="F10" r:id="rId2" display="C-1000"/>
    <hyperlink ref="F12" r:id="rId3" display="Vitamin D3"/>
    <hyperlink ref="F14" r:id="rId4" display="Zinc"/>
    <hyperlink ref="F16" r:id="rId5" display="Famotidine"/>
    <hyperlink ref="F18" r:id="rId6" display="Melatonin"/>
    <hyperlink ref="F20" r:id="rId7" display="Aspirin - 81 mg"/>
    <hyperlink ref="D25" r:id="rId8" display="costa4670@gmail.com"/>
    <hyperlink ref="F40" r:id="rId9" display="Bottles"/>
  </hyperlinks>
  <printOptions/>
  <pageMargins left="0.7875" right="0.7875" top="1.0527777777777778" bottom="1.0527777777777778" header="0.7875" footer="0.7875"/>
  <pageSetup firstPageNumber="1" useFirstPageNumber="1" horizontalDpi="300" verticalDpi="300" orientation="landscape" scale="68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Q40"/>
  <sheetViews>
    <sheetView workbookViewId="0" topLeftCell="A1">
      <selection activeCell="C22" sqref="C22"/>
    </sheetView>
  </sheetViews>
  <sheetFormatPr defaultColWidth="10.28125" defaultRowHeight="12.75"/>
  <cols>
    <col min="1" max="1" width="3.28125" style="0" customWidth="1"/>
    <col min="2" max="2" width="12.28125" style="0" customWidth="1"/>
    <col min="3" max="3" width="37.8515625" style="0" customWidth="1"/>
    <col min="4" max="4" width="10.140625" style="20" customWidth="1"/>
    <col min="5" max="5" width="12.7109375" style="20" customWidth="1"/>
    <col min="6" max="6" width="10.140625" style="0" customWidth="1"/>
    <col min="7" max="7" width="10.7109375" style="0" customWidth="1"/>
    <col min="8" max="8" width="12.7109375" style="0" customWidth="1"/>
    <col min="9" max="9" width="11.421875" style="0" customWidth="1"/>
    <col min="10" max="10" width="8.7109375" style="0" customWidth="1"/>
    <col min="11" max="11" width="2.28125" style="0" customWidth="1"/>
    <col min="12" max="12" width="11.421875" style="0" customWidth="1"/>
    <col min="13" max="13" width="11.28125" style="0" customWidth="1"/>
    <col min="14" max="15" width="11.421875" style="0" customWidth="1"/>
    <col min="16" max="16" width="1.8515625" style="0" customWidth="1"/>
    <col min="17" max="17" width="7.8515625" style="0" customWidth="1"/>
    <col min="18" max="16384" width="11.421875" style="0" customWidth="1"/>
  </cols>
  <sheetData>
    <row r="1" spans="3:17" ht="16.5">
      <c r="C1" s="1" t="s">
        <v>0</v>
      </c>
      <c r="D1" s="21" t="s">
        <v>65</v>
      </c>
      <c r="E1" s="22" t="s">
        <v>66</v>
      </c>
      <c r="H1" s="2" t="s">
        <v>1</v>
      </c>
      <c r="I1" s="2" t="s">
        <v>2</v>
      </c>
      <c r="J1" s="2" t="s">
        <v>3</v>
      </c>
      <c r="L1" s="2" t="s">
        <v>4</v>
      </c>
      <c r="M1" s="2" t="s">
        <v>5</v>
      </c>
      <c r="N1" s="2" t="s">
        <v>2</v>
      </c>
      <c r="O1" s="2" t="s">
        <v>2</v>
      </c>
      <c r="Q1" s="3" t="s">
        <v>6</v>
      </c>
    </row>
    <row r="2" spans="3:17" ht="16.5">
      <c r="C2" s="4" t="s">
        <v>7</v>
      </c>
      <c r="D2" s="21" t="s">
        <v>67</v>
      </c>
      <c r="E2" s="22" t="s">
        <v>68</v>
      </c>
      <c r="H2" s="3" t="s">
        <v>8</v>
      </c>
      <c r="I2" s="3" t="s">
        <v>9</v>
      </c>
      <c r="J2" s="3" t="s">
        <v>10</v>
      </c>
      <c r="L2" s="3" t="s">
        <v>11</v>
      </c>
      <c r="M2" s="3" t="s">
        <v>12</v>
      </c>
      <c r="N2" s="2" t="s">
        <v>12</v>
      </c>
      <c r="O2" s="2" t="s">
        <v>13</v>
      </c>
      <c r="Q2" s="5" t="s">
        <v>14</v>
      </c>
    </row>
    <row r="3" spans="3:15" ht="16.5">
      <c r="C3" s="4" t="s">
        <v>15</v>
      </c>
      <c r="D3" s="23" t="s">
        <v>69</v>
      </c>
      <c r="E3" s="24" t="s">
        <v>70</v>
      </c>
      <c r="N3" s="3" t="s">
        <v>16</v>
      </c>
      <c r="O3" s="3" t="s">
        <v>17</v>
      </c>
    </row>
    <row r="4" spans="5:7" ht="14.25">
      <c r="E4" s="25"/>
      <c r="F4" s="2" t="s">
        <v>16</v>
      </c>
      <c r="G4" s="2" t="s">
        <v>17</v>
      </c>
    </row>
    <row r="5" spans="5:7" ht="14.25">
      <c r="E5" s="25"/>
      <c r="F5" s="3" t="s">
        <v>18</v>
      </c>
      <c r="G5" s="3" t="s">
        <v>18</v>
      </c>
    </row>
    <row r="6" spans="5:7" ht="14.25">
      <c r="E6" s="25"/>
      <c r="F6" s="6"/>
      <c r="G6" s="6"/>
    </row>
    <row r="7" spans="2:17" ht="14.25">
      <c r="B7" s="7" t="s">
        <v>19</v>
      </c>
      <c r="C7" t="s">
        <v>20</v>
      </c>
      <c r="D7" s="26">
        <v>1</v>
      </c>
      <c r="E7" s="25">
        <f aca="true" t="shared" si="0" ref="E7:E8">D7*Q7</f>
        <v>40</v>
      </c>
      <c r="F7" s="8" t="s">
        <v>21</v>
      </c>
      <c r="G7" s="8" t="s">
        <v>22</v>
      </c>
      <c r="H7" s="9" t="s">
        <v>19</v>
      </c>
      <c r="I7" t="s">
        <v>23</v>
      </c>
      <c r="J7" s="10">
        <v>46</v>
      </c>
      <c r="L7">
        <f>46/200</f>
        <v>0.23</v>
      </c>
      <c r="M7">
        <v>5</v>
      </c>
      <c r="N7" s="10">
        <f>M7*L7</f>
        <v>1.1500000000000001</v>
      </c>
      <c r="O7" s="10">
        <v>0</v>
      </c>
      <c r="Q7" s="11">
        <f>200/M7</f>
        <v>40</v>
      </c>
    </row>
    <row r="8" spans="2:17" ht="14.25">
      <c r="B8" t="s">
        <v>17</v>
      </c>
      <c r="C8" t="s">
        <v>24</v>
      </c>
      <c r="D8" s="26">
        <v>0</v>
      </c>
      <c r="E8" s="25">
        <f t="shared" si="0"/>
        <v>0</v>
      </c>
      <c r="F8" s="8" t="s">
        <v>22</v>
      </c>
      <c r="G8" s="8" t="s">
        <v>21</v>
      </c>
      <c r="I8" t="s">
        <v>25</v>
      </c>
      <c r="L8" s="12">
        <v>1</v>
      </c>
      <c r="M8">
        <v>15</v>
      </c>
      <c r="N8" s="12">
        <v>0</v>
      </c>
      <c r="O8" s="12">
        <f>M8*L8</f>
        <v>15</v>
      </c>
      <c r="Q8" s="11">
        <v>1</v>
      </c>
    </row>
    <row r="9" spans="4:17" ht="14.25">
      <c r="D9" s="26"/>
      <c r="E9" s="25"/>
      <c r="Q9" s="11"/>
    </row>
    <row r="10" spans="2:17" ht="25.5">
      <c r="B10" s="13" t="s">
        <v>26</v>
      </c>
      <c r="C10" s="14" t="s">
        <v>27</v>
      </c>
      <c r="D10" s="27">
        <v>4</v>
      </c>
      <c r="E10" s="25">
        <f>D10*Q10</f>
        <v>40</v>
      </c>
      <c r="F10" s="8" t="s">
        <v>21</v>
      </c>
      <c r="G10" s="8" t="s">
        <v>21</v>
      </c>
      <c r="H10" s="9" t="s">
        <v>28</v>
      </c>
      <c r="I10" t="s">
        <v>29</v>
      </c>
      <c r="J10" s="12">
        <v>17</v>
      </c>
      <c r="L10">
        <v>0.07</v>
      </c>
      <c r="M10">
        <v>24</v>
      </c>
      <c r="N10" s="7">
        <f>M10*L10</f>
        <v>1.6800000000000002</v>
      </c>
      <c r="O10">
        <f>N10</f>
        <v>1.6800000000000002</v>
      </c>
      <c r="Q10" s="11">
        <v>10</v>
      </c>
    </row>
    <row r="11" spans="2:17" ht="14.25">
      <c r="B11" s="13"/>
      <c r="C11" s="14"/>
      <c r="D11" s="27"/>
      <c r="E11" s="28"/>
      <c r="F11" s="8"/>
      <c r="G11" s="8"/>
      <c r="J11" s="12"/>
      <c r="Q11" s="11"/>
    </row>
    <row r="12" spans="2:17" ht="25.5">
      <c r="B12" s="13" t="s">
        <v>30</v>
      </c>
      <c r="C12" s="14" t="s">
        <v>31</v>
      </c>
      <c r="D12" s="27">
        <v>3</v>
      </c>
      <c r="E12" s="25">
        <f>D12*Q12</f>
        <v>48</v>
      </c>
      <c r="F12" s="8" t="s">
        <v>21</v>
      </c>
      <c r="G12" s="8" t="s">
        <v>21</v>
      </c>
      <c r="H12" s="9" t="s">
        <v>30</v>
      </c>
      <c r="I12" t="s">
        <v>23</v>
      </c>
      <c r="J12" s="12">
        <v>46</v>
      </c>
      <c r="L12">
        <f>46/200</f>
        <v>0.23</v>
      </c>
      <c r="M12">
        <v>12</v>
      </c>
      <c r="N12" s="7">
        <f>M12*L12</f>
        <v>2.7600000000000002</v>
      </c>
      <c r="O12" s="7">
        <f>N12</f>
        <v>2.7600000000000002</v>
      </c>
      <c r="Q12" s="11">
        <v>16</v>
      </c>
    </row>
    <row r="13" spans="2:17" ht="14.25">
      <c r="B13" s="13"/>
      <c r="C13" s="14"/>
      <c r="D13" s="27"/>
      <c r="E13" s="28"/>
      <c r="F13" s="8"/>
      <c r="G13" s="8"/>
      <c r="J13" s="12"/>
      <c r="Q13" s="11"/>
    </row>
    <row r="14" spans="2:17" ht="14.25">
      <c r="B14" t="s">
        <v>32</v>
      </c>
      <c r="C14" s="14" t="s">
        <v>33</v>
      </c>
      <c r="D14" s="27">
        <v>3</v>
      </c>
      <c r="E14" s="25">
        <f>D14*Q14</f>
        <v>36</v>
      </c>
      <c r="F14" s="8" t="s">
        <v>21</v>
      </c>
      <c r="G14" s="8" t="s">
        <v>21</v>
      </c>
      <c r="H14" s="9" t="s">
        <v>32</v>
      </c>
      <c r="I14" t="s">
        <v>34</v>
      </c>
      <c r="J14" s="12">
        <v>20</v>
      </c>
      <c r="L14">
        <v>0.17</v>
      </c>
      <c r="M14">
        <v>10</v>
      </c>
      <c r="N14" s="12">
        <f>M14*L14</f>
        <v>1.7000000000000002</v>
      </c>
      <c r="O14" s="12">
        <f>N14</f>
        <v>1.7000000000000002</v>
      </c>
      <c r="Q14" s="11">
        <f>120/10</f>
        <v>12</v>
      </c>
    </row>
    <row r="15" spans="3:17" ht="14.25">
      <c r="C15" s="14"/>
      <c r="D15" s="27"/>
      <c r="E15" s="28"/>
      <c r="F15" s="8"/>
      <c r="G15" s="8"/>
      <c r="J15" s="12"/>
      <c r="Q15" s="11"/>
    </row>
    <row r="16" spans="2:17" ht="14.25">
      <c r="B16" t="s">
        <v>35</v>
      </c>
      <c r="C16" s="14" t="s">
        <v>36</v>
      </c>
      <c r="D16" s="27">
        <v>2</v>
      </c>
      <c r="E16" s="25">
        <f>D16*Q16</f>
        <v>40</v>
      </c>
      <c r="F16" s="8" t="s">
        <v>21</v>
      </c>
      <c r="G16" s="8" t="s">
        <v>21</v>
      </c>
      <c r="H16" s="9" t="s">
        <v>37</v>
      </c>
      <c r="I16" t="s">
        <v>38</v>
      </c>
      <c r="J16" s="12">
        <v>7</v>
      </c>
      <c r="L16">
        <f>7/100</f>
        <v>0.07</v>
      </c>
      <c r="M16">
        <v>5</v>
      </c>
      <c r="N16" s="7">
        <f>M16*L16</f>
        <v>0.35000000000000003</v>
      </c>
      <c r="O16" s="7">
        <f>N16</f>
        <v>0.35000000000000003</v>
      </c>
      <c r="Q16" s="11">
        <f>100/5</f>
        <v>20</v>
      </c>
    </row>
    <row r="17" spans="3:17" ht="14.25">
      <c r="C17" s="14"/>
      <c r="D17" s="27"/>
      <c r="E17" s="28"/>
      <c r="F17" s="8"/>
      <c r="G17" s="8"/>
      <c r="J17" s="12"/>
      <c r="Q17" s="11"/>
    </row>
    <row r="18" spans="2:17" ht="14.25">
      <c r="B18" t="s">
        <v>39</v>
      </c>
      <c r="C18" s="14" t="s">
        <v>40</v>
      </c>
      <c r="D18" s="27">
        <v>4</v>
      </c>
      <c r="E18" s="25">
        <f>D18*Q18</f>
        <v>36</v>
      </c>
      <c r="F18" s="8" t="s">
        <v>21</v>
      </c>
      <c r="G18" s="8" t="s">
        <v>21</v>
      </c>
      <c r="H18" s="9" t="s">
        <v>39</v>
      </c>
      <c r="I18" t="s">
        <v>41</v>
      </c>
      <c r="J18" s="12">
        <v>14</v>
      </c>
      <c r="L18">
        <v>0.04</v>
      </c>
      <c r="M18">
        <v>40</v>
      </c>
      <c r="N18" s="12">
        <f>M18*L18</f>
        <v>1.6</v>
      </c>
      <c r="O18" s="12">
        <f>N18</f>
        <v>1.6</v>
      </c>
      <c r="Q18" s="11">
        <f>360/40</f>
        <v>9</v>
      </c>
    </row>
    <row r="19" spans="3:17" ht="14.25">
      <c r="C19" s="14"/>
      <c r="D19" s="27"/>
      <c r="E19" s="28"/>
      <c r="F19" s="8"/>
      <c r="G19" s="8"/>
      <c r="J19" s="12"/>
      <c r="Q19" s="11"/>
    </row>
    <row r="20" spans="2:17" ht="14.25">
      <c r="B20" t="s">
        <v>42</v>
      </c>
      <c r="C20" s="14" t="s">
        <v>43</v>
      </c>
      <c r="D20" s="27">
        <v>1</v>
      </c>
      <c r="E20" s="25">
        <f>D20*Q20</f>
        <v>60</v>
      </c>
      <c r="F20" s="8" t="s">
        <v>21</v>
      </c>
      <c r="G20" s="8" t="s">
        <v>21</v>
      </c>
      <c r="H20" s="9" t="s">
        <v>44</v>
      </c>
      <c r="I20" t="s">
        <v>45</v>
      </c>
      <c r="J20" s="12">
        <v>8</v>
      </c>
      <c r="L20">
        <v>0.03</v>
      </c>
      <c r="M20">
        <v>5</v>
      </c>
      <c r="N20" s="7">
        <f>M20*L20</f>
        <v>0.15</v>
      </c>
      <c r="O20" s="7">
        <f>N20</f>
        <v>0.15</v>
      </c>
      <c r="Q20" s="11">
        <f>300/5</f>
        <v>60</v>
      </c>
    </row>
    <row r="21" spans="3:17" ht="14.25">
      <c r="C21" s="14"/>
      <c r="D21" s="27"/>
      <c r="E21" s="28"/>
      <c r="J21" s="15" t="s">
        <v>46</v>
      </c>
      <c r="Q21" s="11"/>
    </row>
    <row r="22" spans="3:10" ht="14.25">
      <c r="C22" s="14"/>
      <c r="D22" s="14"/>
      <c r="E22" s="14"/>
      <c r="J22" s="16">
        <f>SUM(J5:J20)</f>
        <v>158</v>
      </c>
    </row>
    <row r="23" spans="3:15" ht="14.25">
      <c r="C23" s="14"/>
      <c r="D23" s="14"/>
      <c r="E23" s="14"/>
      <c r="J23" s="16"/>
      <c r="N23" s="15" t="s">
        <v>46</v>
      </c>
      <c r="O23" s="15" t="s">
        <v>46</v>
      </c>
    </row>
    <row r="24" spans="3:15" ht="16.5">
      <c r="C24" s="14"/>
      <c r="D24" s="14"/>
      <c r="E24" s="14"/>
      <c r="J24" s="17"/>
      <c r="K24" s="18" t="s">
        <v>47</v>
      </c>
      <c r="N24" s="17">
        <f>SUM(N7:N23)</f>
        <v>9.39</v>
      </c>
      <c r="O24" s="17">
        <f>SUM(O7:O23)</f>
        <v>23.240000000000002</v>
      </c>
    </row>
    <row r="25" spans="2:6" ht="14.25">
      <c r="B25" s="11" t="s">
        <v>48</v>
      </c>
      <c r="C25" s="14" t="s">
        <v>49</v>
      </c>
      <c r="D25" s="14"/>
      <c r="E25" s="14"/>
      <c r="F25" s="9" t="s">
        <v>50</v>
      </c>
    </row>
    <row r="26" spans="3:5" ht="14.25">
      <c r="C26" s="14" t="s">
        <v>51</v>
      </c>
      <c r="D26" s="14"/>
      <c r="E26" s="14"/>
    </row>
    <row r="27" spans="3:5" ht="36.75">
      <c r="C27" s="14" t="s">
        <v>52</v>
      </c>
      <c r="D27" s="14"/>
      <c r="E27" s="14"/>
    </row>
    <row r="28" spans="3:5" ht="25.5">
      <c r="C28" s="14" t="s">
        <v>53</v>
      </c>
      <c r="D28" s="14"/>
      <c r="E28" s="14"/>
    </row>
    <row r="29" spans="4:5" ht="14.25">
      <c r="D29" s="14"/>
      <c r="E29" s="14"/>
    </row>
    <row r="30" spans="2:5" ht="25.5">
      <c r="B30" s="19" t="s">
        <v>54</v>
      </c>
      <c r="C30" s="14" t="s">
        <v>55</v>
      </c>
      <c r="D30" s="14"/>
      <c r="E30" s="14"/>
    </row>
    <row r="31" spans="3:5" ht="14.25">
      <c r="C31" s="7" t="s">
        <v>56</v>
      </c>
      <c r="D31" s="14"/>
      <c r="E31" s="14"/>
    </row>
    <row r="32" spans="3:5" ht="14.25">
      <c r="C32" s="7"/>
      <c r="D32" s="14"/>
      <c r="E32" s="14"/>
    </row>
    <row r="33" spans="3:5" ht="36.75">
      <c r="C33" s="14" t="s">
        <v>57</v>
      </c>
      <c r="D33" s="14"/>
      <c r="E33" s="14"/>
    </row>
    <row r="34" spans="4:5" ht="14.25">
      <c r="D34" s="14"/>
      <c r="E34" s="14"/>
    </row>
    <row r="35" spans="2:5" ht="14.25">
      <c r="B35" s="11" t="s">
        <v>58</v>
      </c>
      <c r="C35" t="s">
        <v>59</v>
      </c>
      <c r="D35" s="14"/>
      <c r="E35" s="14"/>
    </row>
    <row r="36" spans="3:5" ht="25.5">
      <c r="C36" s="14" t="s">
        <v>60</v>
      </c>
      <c r="D36" s="14"/>
      <c r="E36" s="14"/>
    </row>
    <row r="37" spans="4:5" ht="14.25">
      <c r="D37" s="14"/>
      <c r="E37" s="14"/>
    </row>
    <row r="38" spans="2:5" ht="14.25">
      <c r="B38" s="11" t="s">
        <v>61</v>
      </c>
      <c r="C38" s="7" t="s">
        <v>62</v>
      </c>
      <c r="D38" s="14"/>
      <c r="E38" s="14"/>
    </row>
    <row r="39" spans="4:5" ht="14.25">
      <c r="D39" s="14"/>
      <c r="E39" s="14"/>
    </row>
    <row r="40" spans="3:8" ht="14.25">
      <c r="C40" t="s">
        <v>63</v>
      </c>
      <c r="D40" s="14"/>
      <c r="E40" s="14"/>
      <c r="H40" s="9" t="s">
        <v>64</v>
      </c>
    </row>
  </sheetData>
  <sheetProtection/>
  <hyperlinks>
    <hyperlink ref="H7" r:id="rId1" display="Quercetin"/>
    <hyperlink ref="H10" r:id="rId2" display="C-1000"/>
    <hyperlink ref="H12" r:id="rId3" display="Vitamin D3"/>
    <hyperlink ref="H14" r:id="rId4" display="Zinc"/>
    <hyperlink ref="H16" r:id="rId5" display="Famotidine"/>
    <hyperlink ref="H18" r:id="rId6" display="Melatonin"/>
    <hyperlink ref="H20" r:id="rId7" display="Aspirin - 81 mg"/>
    <hyperlink ref="F25" r:id="rId8" display="costa4670@gmail.com"/>
    <hyperlink ref="H40" r:id="rId9" display="Bottles"/>
  </hyperlinks>
  <printOptions/>
  <pageMargins left="0.7875" right="0.7875" top="1.0527777777777778" bottom="1.0527777777777778" header="0.7875" footer="0.7875"/>
  <pageSetup horizontalDpi="300" verticalDpi="300" orientation="landscape" scale="68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2021-11-03T14:50:06Z</cp:lastPrinted>
  <dcterms:created xsi:type="dcterms:W3CDTF">2021-11-02T14:28:12Z</dcterms:created>
  <dcterms:modified xsi:type="dcterms:W3CDTF">2021-11-03T18:03:35Z</dcterms:modified>
  <cp:category/>
  <cp:version/>
  <cp:contentType/>
  <cp:contentStatus/>
  <cp:revision>11</cp:revision>
</cp:coreProperties>
</file>